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НТ\СМЕТА 2025\"/>
    </mc:Choice>
  </mc:AlternateContent>
  <xr:revisionPtr revIDLastSave="0" documentId="8_{CC481991-6CA5-4433-957C-3C6702BBCF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7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7" l="1"/>
  <c r="F6" i="7"/>
  <c r="F13" i="7"/>
  <c r="C14" i="7" l="1"/>
  <c r="H13" i="7"/>
  <c r="G13" i="7"/>
  <c r="H12" i="7"/>
  <c r="F12" i="7"/>
  <c r="G12" i="7" s="1"/>
  <c r="H11" i="7"/>
  <c r="F11" i="7"/>
  <c r="G11" i="7" s="1"/>
  <c r="H10" i="7"/>
  <c r="F10" i="7"/>
  <c r="G10" i="7" s="1"/>
  <c r="H9" i="7"/>
  <c r="F9" i="7"/>
  <c r="G9" i="7" s="1"/>
  <c r="H8" i="7"/>
  <c r="G8" i="7"/>
  <c r="H7" i="7"/>
  <c r="F7" i="7"/>
  <c r="G7" i="7" s="1"/>
  <c r="H6" i="7"/>
  <c r="G6" i="7"/>
  <c r="H5" i="7"/>
  <c r="F5" i="7"/>
  <c r="F14" i="7" l="1"/>
  <c r="G5" i="7"/>
  <c r="I5" i="7" s="1"/>
  <c r="I11" i="7"/>
  <c r="I6" i="7"/>
  <c r="I13" i="7"/>
  <c r="H14" i="7"/>
  <c r="I9" i="7"/>
  <c r="I12" i="7"/>
  <c r="I7" i="7"/>
  <c r="I10" i="7"/>
  <c r="I8" i="7"/>
  <c r="G14" i="7" l="1"/>
  <c r="C18" i="7" s="1"/>
  <c r="I14" i="7"/>
  <c r="C17" i="7" s="1"/>
  <c r="C19" i="7" l="1"/>
  <c r="C20" i="7" s="1"/>
</calcChain>
</file>

<file path=xl/sharedStrings.xml><?xml version="1.0" encoding="utf-8"?>
<sst xmlns="http://schemas.openxmlformats.org/spreadsheetml/2006/main" count="25" uniqueCount="25">
  <si>
    <t>№ п/п</t>
  </si>
  <si>
    <t>Должность</t>
  </si>
  <si>
    <t>Оклад</t>
  </si>
  <si>
    <t>Кол-во шт.ед.</t>
  </si>
  <si>
    <t>Кол-во рабочих месяцев</t>
  </si>
  <si>
    <t>Председатель</t>
  </si>
  <si>
    <t>Бухгалтер</t>
  </si>
  <si>
    <t>Ответственный дежурный</t>
  </si>
  <si>
    <t>ИТОГО:</t>
  </si>
  <si>
    <t>СНТ "Олеумщик"</t>
  </si>
  <si>
    <t>Дежурный</t>
  </si>
  <si>
    <t>Районный коэф-т (15%)</t>
  </si>
  <si>
    <t>Итоговая сумма (в год)</t>
  </si>
  <si>
    <t>в том числе районный коэффициент 15 %</t>
  </si>
  <si>
    <t>ВСЕГО затраты на оплату труда и налоги:</t>
  </si>
  <si>
    <t>Очередной отпуск (ст.114, 115, 291 ТК РФ)</t>
  </si>
  <si>
    <t>Кассир</t>
  </si>
  <si>
    <t>Делопроизводитель</t>
  </si>
  <si>
    <t>Специалист по кадрам</t>
  </si>
  <si>
    <t>Электрик (01.04.-31.10.)</t>
  </si>
  <si>
    <t>Электрик (01.11.-31.03.)</t>
  </si>
  <si>
    <t>Штатное расписание на 2025 год</t>
  </si>
  <si>
    <t>Всего ФЗП (2025г.)</t>
  </si>
  <si>
    <t>1. ВСЕГО Фонд заработной платы на 2025г:</t>
  </si>
  <si>
    <t>2. Налоги с ФЗП на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</si>
</sst>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wrapText="1"/>
    </xf>
    <xf numFmtId="4" fontId="3" fillId="0" borderId="0" xfId="0" applyNumberFormat="1" applyFont="1" applyBorder="1" applyAlignment="1">
      <alignment horizontal="right" wrapText="1"/>
    </xf>
    <xf numFmtId="4" fontId="3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D6" sqref="D6"/>
    </sheetView>
  </sheetViews>
  <sheetFormatPr defaultColWidth="9.109375" defaultRowHeight="13.8" x14ac:dyDescent="0.25"/>
  <cols>
    <col min="1" max="1" width="5.109375" style="2" customWidth="1"/>
    <col min="2" max="2" width="42.88671875" style="2" customWidth="1"/>
    <col min="3" max="3" width="9.109375" style="2"/>
    <col min="4" max="4" width="11.44140625" style="2" bestFit="1" customWidth="1"/>
    <col min="5" max="5" width="9.109375" style="2"/>
    <col min="6" max="6" width="13.109375" style="2" bestFit="1" customWidth="1"/>
    <col min="7" max="8" width="13.109375" style="2" customWidth="1"/>
    <col min="9" max="9" width="13.6640625" style="2" customWidth="1"/>
    <col min="10" max="10" width="2.5546875" style="2" customWidth="1"/>
    <col min="11" max="11" width="11.33203125" style="2" customWidth="1"/>
    <col min="12" max="12" width="10" style="2" bestFit="1" customWidth="1"/>
    <col min="13" max="13" width="11.88671875" style="2" bestFit="1" customWidth="1"/>
    <col min="14" max="16384" width="9.109375" style="2"/>
  </cols>
  <sheetData>
    <row r="1" spans="1:12" ht="18.75" customHeight="1" x14ac:dyDescent="0.3">
      <c r="A1" s="20" t="s">
        <v>9</v>
      </c>
      <c r="B1" s="20"/>
      <c r="C1" s="20"/>
      <c r="D1" s="20"/>
      <c r="E1" s="20"/>
      <c r="F1" s="20"/>
      <c r="G1" s="20"/>
      <c r="H1" s="20"/>
      <c r="I1" s="20"/>
    </row>
    <row r="2" spans="1:12" ht="25.5" customHeight="1" x14ac:dyDescent="0.3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4" spans="1:12" s="4" customFormat="1" ht="55.2" x14ac:dyDescent="0.25">
      <c r="A4" s="5" t="s">
        <v>0</v>
      </c>
      <c r="B4" s="5" t="s">
        <v>1</v>
      </c>
      <c r="C4" s="5" t="s">
        <v>3</v>
      </c>
      <c r="D4" s="5" t="s">
        <v>2</v>
      </c>
      <c r="E4" s="5" t="s">
        <v>4</v>
      </c>
      <c r="F4" s="5" t="s">
        <v>12</v>
      </c>
      <c r="G4" s="5" t="s">
        <v>11</v>
      </c>
      <c r="H4" s="5" t="s">
        <v>15</v>
      </c>
      <c r="I4" s="5" t="s">
        <v>22</v>
      </c>
    </row>
    <row r="5" spans="1:12" x14ac:dyDescent="0.25">
      <c r="A5" s="1">
        <v>1</v>
      </c>
      <c r="B5" s="1" t="s">
        <v>5</v>
      </c>
      <c r="C5" s="1">
        <v>1</v>
      </c>
      <c r="D5" s="1">
        <v>30000</v>
      </c>
      <c r="E5" s="1">
        <v>12</v>
      </c>
      <c r="F5" s="6">
        <f>C5*E5*D5</f>
        <v>360000</v>
      </c>
      <c r="G5" s="6">
        <f>F5*15%</f>
        <v>54000</v>
      </c>
      <c r="H5" s="6">
        <f t="shared" ref="H5:H13" si="0">(D5*1.15)/29.3*(2.33*E5)*C5</f>
        <v>32922.184300341301</v>
      </c>
      <c r="I5" s="6">
        <f>F5+G5+H5</f>
        <v>446922.18430034129</v>
      </c>
    </row>
    <row r="6" spans="1:12" x14ac:dyDescent="0.25">
      <c r="A6" s="1">
        <v>2</v>
      </c>
      <c r="B6" s="1" t="s">
        <v>6</v>
      </c>
      <c r="C6" s="1">
        <v>0.75</v>
      </c>
      <c r="D6" s="1">
        <v>24570</v>
      </c>
      <c r="E6" s="1">
        <v>12</v>
      </c>
      <c r="F6" s="6">
        <f>C6*E6*D6</f>
        <v>221130</v>
      </c>
      <c r="G6" s="6">
        <f>F6*15%</f>
        <v>33169.5</v>
      </c>
      <c r="H6" s="6">
        <f t="shared" si="0"/>
        <v>20222.451706484637</v>
      </c>
      <c r="I6" s="6">
        <f t="shared" ref="I6:I13" si="1">F6+G6+H6</f>
        <v>274521.95170648466</v>
      </c>
    </row>
    <row r="7" spans="1:12" x14ac:dyDescent="0.25">
      <c r="A7" s="1">
        <v>3</v>
      </c>
      <c r="B7" s="1" t="s">
        <v>18</v>
      </c>
      <c r="C7" s="1">
        <v>0.25</v>
      </c>
      <c r="D7" s="1">
        <v>24570</v>
      </c>
      <c r="E7" s="1">
        <v>12</v>
      </c>
      <c r="F7" s="6">
        <f t="shared" ref="F7:F12" si="2">C7*E7*D7</f>
        <v>73710</v>
      </c>
      <c r="G7" s="6">
        <f>F7*15%</f>
        <v>11056.5</v>
      </c>
      <c r="H7" s="6">
        <f t="shared" si="0"/>
        <v>6740.8172354948792</v>
      </c>
      <c r="I7" s="6">
        <f t="shared" si="1"/>
        <v>91507.317235494877</v>
      </c>
    </row>
    <row r="8" spans="1:12" ht="15" customHeight="1" x14ac:dyDescent="0.25">
      <c r="A8" s="1">
        <v>4</v>
      </c>
      <c r="B8" s="1" t="s">
        <v>16</v>
      </c>
      <c r="C8" s="1">
        <v>0.5</v>
      </c>
      <c r="D8" s="1">
        <v>24570</v>
      </c>
      <c r="E8" s="1">
        <v>12</v>
      </c>
      <c r="F8" s="6">
        <f>C8*E8*D8</f>
        <v>147420</v>
      </c>
      <c r="G8" s="6">
        <f t="shared" ref="G8:G13" si="3">F8*15%</f>
        <v>22113</v>
      </c>
      <c r="H8" s="6">
        <f t="shared" si="0"/>
        <v>13481.634470989758</v>
      </c>
      <c r="I8" s="6">
        <f t="shared" si="1"/>
        <v>183014.63447098975</v>
      </c>
    </row>
    <row r="9" spans="1:12" ht="15" customHeight="1" x14ac:dyDescent="0.25">
      <c r="A9" s="1">
        <v>5</v>
      </c>
      <c r="B9" s="1" t="s">
        <v>17</v>
      </c>
      <c r="C9" s="1">
        <v>0.5</v>
      </c>
      <c r="D9" s="1">
        <v>24570</v>
      </c>
      <c r="E9" s="1">
        <v>12</v>
      </c>
      <c r="F9" s="6">
        <f t="shared" si="2"/>
        <v>147420</v>
      </c>
      <c r="G9" s="6">
        <f t="shared" si="3"/>
        <v>22113</v>
      </c>
      <c r="H9" s="6">
        <f t="shared" si="0"/>
        <v>13481.634470989758</v>
      </c>
      <c r="I9" s="6">
        <f t="shared" si="1"/>
        <v>183014.63447098975</v>
      </c>
    </row>
    <row r="10" spans="1:12" x14ac:dyDescent="0.25">
      <c r="A10" s="1">
        <v>6</v>
      </c>
      <c r="B10" s="1" t="s">
        <v>7</v>
      </c>
      <c r="C10" s="1">
        <v>4</v>
      </c>
      <c r="D10" s="1">
        <v>24570</v>
      </c>
      <c r="E10" s="1">
        <v>12</v>
      </c>
      <c r="F10" s="6">
        <f t="shared" si="2"/>
        <v>1179360</v>
      </c>
      <c r="G10" s="6">
        <f t="shared" si="3"/>
        <v>176904</v>
      </c>
      <c r="H10" s="6">
        <f t="shared" si="0"/>
        <v>107853.07576791807</v>
      </c>
      <c r="I10" s="6">
        <f t="shared" si="1"/>
        <v>1464117.075767918</v>
      </c>
    </row>
    <row r="11" spans="1:12" x14ac:dyDescent="0.25">
      <c r="A11" s="1">
        <v>7</v>
      </c>
      <c r="B11" s="1" t="s">
        <v>10</v>
      </c>
      <c r="C11" s="1">
        <v>4</v>
      </c>
      <c r="D11" s="1">
        <v>24570</v>
      </c>
      <c r="E11" s="1">
        <v>12</v>
      </c>
      <c r="F11" s="6">
        <f t="shared" si="2"/>
        <v>1179360</v>
      </c>
      <c r="G11" s="6">
        <f>F11*15%</f>
        <v>176904</v>
      </c>
      <c r="H11" s="6">
        <f t="shared" si="0"/>
        <v>107853.07576791807</v>
      </c>
      <c r="I11" s="6">
        <f t="shared" si="1"/>
        <v>1464117.075767918</v>
      </c>
    </row>
    <row r="12" spans="1:12" x14ac:dyDescent="0.25">
      <c r="A12" s="1">
        <v>8</v>
      </c>
      <c r="B12" s="1" t="s">
        <v>19</v>
      </c>
      <c r="C12" s="1">
        <v>1</v>
      </c>
      <c r="D12" s="1">
        <v>24570</v>
      </c>
      <c r="E12" s="1">
        <v>7</v>
      </c>
      <c r="F12" s="6">
        <f t="shared" si="2"/>
        <v>171990</v>
      </c>
      <c r="G12" s="6">
        <f t="shared" si="3"/>
        <v>25798.5</v>
      </c>
      <c r="H12" s="6">
        <f t="shared" si="0"/>
        <v>15728.573549488054</v>
      </c>
      <c r="I12" s="6">
        <f t="shared" si="1"/>
        <v>213517.07354948806</v>
      </c>
      <c r="K12" s="18"/>
    </row>
    <row r="13" spans="1:12" x14ac:dyDescent="0.25">
      <c r="A13" s="1">
        <v>9</v>
      </c>
      <c r="B13" s="1" t="s">
        <v>20</v>
      </c>
      <c r="C13" s="1">
        <v>0.25</v>
      </c>
      <c r="D13" s="1">
        <v>24570</v>
      </c>
      <c r="E13" s="1">
        <v>5</v>
      </c>
      <c r="F13" s="6">
        <f>C13*E13*D13</f>
        <v>30712.5</v>
      </c>
      <c r="G13" s="6">
        <f t="shared" si="3"/>
        <v>4606.875</v>
      </c>
      <c r="H13" s="6">
        <f t="shared" si="0"/>
        <v>2808.6738481228663</v>
      </c>
      <c r="I13" s="6">
        <f t="shared" si="1"/>
        <v>38128.048848122868</v>
      </c>
    </row>
    <row r="14" spans="1:12" s="4" customFormat="1" ht="19.5" customHeight="1" x14ac:dyDescent="0.25">
      <c r="A14" s="21" t="s">
        <v>8</v>
      </c>
      <c r="B14" s="21"/>
      <c r="C14" s="3">
        <f>SUM(C5:C13)</f>
        <v>12.25</v>
      </c>
      <c r="D14" s="3"/>
      <c r="E14" s="3"/>
      <c r="F14" s="7">
        <f>SUM(F5:F13)</f>
        <v>3511102.5</v>
      </c>
      <c r="G14" s="7">
        <f>SUM(G5:G13)</f>
        <v>526665.375</v>
      </c>
      <c r="H14" s="7">
        <f>SUM(H5:H13)</f>
        <v>321092.12111774739</v>
      </c>
      <c r="I14" s="7">
        <f>SUM(I5:I13)</f>
        <v>4358859.9961177474</v>
      </c>
    </row>
    <row r="15" spans="1:12" s="4" customFormat="1" ht="19.5" customHeight="1" x14ac:dyDescent="0.25">
      <c r="A15" s="8"/>
      <c r="B15" s="8"/>
      <c r="C15" s="9"/>
      <c r="D15" s="9"/>
      <c r="E15" s="9"/>
      <c r="F15" s="9"/>
      <c r="G15" s="9"/>
      <c r="H15" s="9"/>
      <c r="I15" s="9"/>
    </row>
    <row r="16" spans="1:12" s="4" customFormat="1" ht="19.5" customHeight="1" x14ac:dyDescent="0.25">
      <c r="A16" s="8"/>
      <c r="B16" s="8"/>
      <c r="C16" s="9"/>
      <c r="D16" s="9"/>
      <c r="E16" s="9"/>
      <c r="F16" s="10"/>
      <c r="G16" s="10"/>
      <c r="H16" s="10"/>
      <c r="I16" s="10"/>
      <c r="J16" s="9"/>
      <c r="K16" s="9"/>
      <c r="L16" s="9"/>
    </row>
    <row r="17" spans="1:12" s="4" customFormat="1" ht="24.75" customHeight="1" x14ac:dyDescent="0.3">
      <c r="A17" s="22" t="s">
        <v>23</v>
      </c>
      <c r="B17" s="22"/>
      <c r="C17" s="23">
        <f>I14</f>
        <v>4358859.9961177474</v>
      </c>
      <c r="D17" s="23"/>
      <c r="E17" s="13"/>
      <c r="F17" s="11"/>
      <c r="G17" s="11"/>
      <c r="H17" s="11"/>
      <c r="I17" s="11"/>
      <c r="J17" s="9"/>
      <c r="K17" s="9"/>
      <c r="L17" s="9"/>
    </row>
    <row r="18" spans="1:12" s="4" customFormat="1" ht="24.75" customHeight="1" x14ac:dyDescent="0.3">
      <c r="A18" s="24" t="s">
        <v>13</v>
      </c>
      <c r="B18" s="24"/>
      <c r="C18" s="25">
        <f>G14</f>
        <v>526665.375</v>
      </c>
      <c r="D18" s="25"/>
      <c r="E18" s="14"/>
      <c r="F18" s="15"/>
      <c r="G18" s="15"/>
      <c r="H18" s="15"/>
      <c r="I18" s="15"/>
      <c r="J18" s="9"/>
      <c r="K18" s="9"/>
      <c r="L18" s="9"/>
    </row>
    <row r="19" spans="1:12" ht="24.75" customHeight="1" x14ac:dyDescent="0.3">
      <c r="A19" s="22" t="s">
        <v>24</v>
      </c>
      <c r="B19" s="22"/>
      <c r="C19" s="26">
        <f>C17*30.2%</f>
        <v>1316375.7188275596</v>
      </c>
      <c r="D19" s="26"/>
      <c r="E19" s="16"/>
      <c r="F19" s="17"/>
      <c r="G19" s="17"/>
      <c r="H19" s="17"/>
      <c r="I19" s="11"/>
      <c r="J19" s="12"/>
      <c r="K19" s="12"/>
      <c r="L19" s="12"/>
    </row>
    <row r="20" spans="1:12" ht="36" customHeight="1" thickBot="1" x14ac:dyDescent="0.35">
      <c r="A20" s="27" t="s">
        <v>14</v>
      </c>
      <c r="B20" s="27"/>
      <c r="C20" s="28">
        <f>C17+C19</f>
        <v>5675235.714945307</v>
      </c>
      <c r="D20" s="28"/>
      <c r="E20" s="16"/>
      <c r="F20" s="17"/>
      <c r="G20" s="17"/>
      <c r="H20" s="17"/>
      <c r="I20" s="11"/>
      <c r="J20" s="12"/>
      <c r="K20" s="12"/>
      <c r="L20" s="12"/>
    </row>
    <row r="21" spans="1:12" ht="40.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12" ht="8.25" customHeight="1" x14ac:dyDescent="0.25"/>
  </sheetData>
  <mergeCells count="12">
    <mergeCell ref="A21:I21"/>
    <mergeCell ref="A1:I1"/>
    <mergeCell ref="A2:I2"/>
    <mergeCell ref="A14:B14"/>
    <mergeCell ref="A17:B17"/>
    <mergeCell ref="C17:D17"/>
    <mergeCell ref="A18:B18"/>
    <mergeCell ref="C18:D18"/>
    <mergeCell ref="A19:B19"/>
    <mergeCell ref="C19:D19"/>
    <mergeCell ref="A20:B20"/>
    <mergeCell ref="C20:D20"/>
  </mergeCells>
  <pageMargins left="0.31496062992125984" right="0.19685039370078741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2024-02-22T09:28:28Z</cp:lastPrinted>
  <dcterms:created xsi:type="dcterms:W3CDTF">2020-01-17T06:06:07Z</dcterms:created>
  <dcterms:modified xsi:type="dcterms:W3CDTF">2025-02-27T14:27:15Z</dcterms:modified>
</cp:coreProperties>
</file>